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loriangerlach/Downloads/"/>
    </mc:Choice>
  </mc:AlternateContent>
  <xr:revisionPtr revIDLastSave="0" documentId="8_{84435FAD-B240-8143-BB44-EE7F254AF7E2}" xr6:coauthVersionLast="47" xr6:coauthVersionMax="47" xr10:uidLastSave="{00000000-0000-0000-0000-000000000000}"/>
  <bookViews>
    <workbookView xWindow="36360" yWindow="1020" windowWidth="27840" windowHeight="16740" xr2:uid="{8D377AB9-0E9D-534A-9DCD-BC5278A82E11}"/>
  </bookViews>
  <sheets>
    <sheet name="Marina" sheetId="1" r:id="rId1"/>
    <sheet name="Regelsätze" sheetId="2" r:id="rId2"/>
  </sheets>
  <definedNames>
    <definedName name="_xlnm._FilterDatabase" localSheetId="0" hidden="1">Marina!$B$6:$B$23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8" i="1"/>
  <c r="B19" i="1" s="1"/>
  <c r="E19" i="1" s="1"/>
  <c r="D10" i="1"/>
  <c r="C10" i="1"/>
  <c r="B6" i="1"/>
  <c r="C6" i="1" s="1"/>
  <c r="D3" i="1"/>
  <c r="C3" i="1"/>
  <c r="C7" i="1" s="1"/>
  <c r="C11" i="1" s="1"/>
  <c r="B3" i="1"/>
  <c r="B5" i="1" s="1"/>
  <c r="B11" i="1" l="1"/>
  <c r="D6" i="1"/>
  <c r="D7" i="1" s="1"/>
  <c r="D11" i="1" s="1"/>
  <c r="B7" i="1"/>
  <c r="E7" i="1" l="1"/>
  <c r="E11" i="1"/>
  <c r="C12" i="1" s="1"/>
  <c r="C20" i="1" s="1"/>
  <c r="C21" i="1" s="1"/>
  <c r="C23" i="1" s="1"/>
  <c r="B12" i="1"/>
  <c r="B20" i="1" l="1"/>
  <c r="D12" i="1"/>
  <c r="D20" i="1" s="1"/>
  <c r="D21" i="1" s="1"/>
  <c r="D23" i="1" s="1"/>
  <c r="E20" i="1" l="1"/>
  <c r="B21" i="1"/>
  <c r="B23" i="1" s="1"/>
  <c r="E12" i="1"/>
</calcChain>
</file>

<file path=xl/sharedStrings.xml><?xml version="1.0" encoding="utf-8"?>
<sst xmlns="http://schemas.openxmlformats.org/spreadsheetml/2006/main" count="51" uniqueCount="50">
  <si>
    <t>Person 1</t>
  </si>
  <si>
    <t>Person 2</t>
  </si>
  <si>
    <t>Person 3</t>
  </si>
  <si>
    <t>Gesamt</t>
  </si>
  <si>
    <t>Erklärung / Rechtsgrundlage</t>
  </si>
  <si>
    <t>Marina</t>
  </si>
  <si>
    <t>Elias 6</t>
  </si>
  <si>
    <t>Nele 3</t>
  </si>
  <si>
    <t>Bedarf</t>
  </si>
  <si>
    <t>Regelbedarf</t>
  </si>
  <si>
    <t>Sofortzuschlag § 72</t>
  </si>
  <si>
    <t xml:space="preserve">Mehrbedarf., § 21 </t>
  </si>
  <si>
    <t>KdU</t>
  </si>
  <si>
    <t>Summe</t>
  </si>
  <si>
    <t>Einkommen kindbezogen</t>
  </si>
  <si>
    <t>Unterhalt</t>
  </si>
  <si>
    <t>Kindergeld kindbezogen</t>
  </si>
  <si>
    <t>Zwischensumme</t>
  </si>
  <si>
    <t>Bedarfsanteil</t>
  </si>
  <si>
    <t>Einkommen</t>
  </si>
  <si>
    <t>Erwerbseinkommen brutto</t>
  </si>
  <si>
    <t>Erwerbseinkommen netto</t>
  </si>
  <si>
    <t>sonstiges Einkommen</t>
  </si>
  <si>
    <t>Absetzbetrag 11b II iVm Bürgergeld-V</t>
  </si>
  <si>
    <t>Absetzbetrag  11b II</t>
  </si>
  <si>
    <t>Absetzbetrag  11b III</t>
  </si>
  <si>
    <t>Einkommensverteilung</t>
  </si>
  <si>
    <t>Zwischenergebnis nach Einkommens verteilung</t>
  </si>
  <si>
    <t>Kindergeld elternbzeogen</t>
  </si>
  <si>
    <t>Leistungsanspruch</t>
  </si>
  <si>
    <t>Regelbedarfsstufen ab 2023</t>
  </si>
  <si>
    <t>§</t>
  </si>
  <si>
    <t>€</t>
  </si>
  <si>
    <r>
      <rPr>
        <b/>
        <sz val="11"/>
        <color theme="1"/>
        <rFont val="Calibri"/>
        <family val="2"/>
        <charset val="1"/>
      </rPr>
      <t xml:space="preserve">Regelbedarfsstufe 1 </t>
    </r>
    <r>
      <rPr>
        <sz val="11"/>
        <color theme="1"/>
        <rFont val="Calibri"/>
        <family val="2"/>
        <charset val="1"/>
      </rPr>
      <t>(ALG II Eckregelsatz alleinstehend/alleinerziehend):</t>
    </r>
  </si>
  <si>
    <t>20 I</t>
  </si>
  <si>
    <r>
      <rPr>
        <b/>
        <sz val="11"/>
        <color theme="1"/>
        <rFont val="Calibri"/>
        <family val="2"/>
        <charset val="1"/>
      </rPr>
      <t>Regelbedarfsstufe 2</t>
    </r>
    <r>
      <rPr>
        <sz val="11"/>
        <color theme="1"/>
        <rFont val="Calibri"/>
        <family val="2"/>
        <charset val="1"/>
      </rPr>
      <t xml:space="preserve"> (Partner in einer Bedarfsgemeinschaft):</t>
    </r>
  </si>
  <si>
    <t>20 IV</t>
  </si>
  <si>
    <r>
      <t>Regelbedarfsstufe 3</t>
    </r>
    <r>
      <rPr>
        <sz val="11"/>
        <color theme="1"/>
        <rFont val="Calibri"/>
        <family val="2"/>
        <charset val="1"/>
      </rPr>
      <t xml:space="preserve"> (Volljährige 18 - 24 jährige):</t>
    </r>
  </si>
  <si>
    <t>20 III</t>
  </si>
  <si>
    <r>
      <rPr>
        <b/>
        <sz val="11"/>
        <color theme="1"/>
        <rFont val="Calibri"/>
        <family val="2"/>
        <charset val="1"/>
      </rPr>
      <t>Regelbedarfsstufe 4</t>
    </r>
    <r>
      <rPr>
        <sz val="11"/>
        <color theme="1"/>
        <rFont val="Calibri"/>
        <family val="2"/>
        <charset val="1"/>
      </rPr>
      <t xml:space="preserve"> (Kinder und Jugendliche zwischen 14- und 17</t>
    </r>
  </si>
  <si>
    <t>20 II S.2 Nr.1</t>
  </si>
  <si>
    <r>
      <rPr>
        <b/>
        <sz val="11"/>
        <color theme="1"/>
        <rFont val="Calibri"/>
        <family val="2"/>
        <charset val="1"/>
      </rPr>
      <t>Regelbedarfsstufe 5</t>
    </r>
    <r>
      <rPr>
        <sz val="11"/>
        <color theme="1"/>
        <rFont val="Calibri"/>
        <family val="2"/>
        <charset val="1"/>
      </rPr>
      <t xml:space="preserve"> (Sozialgeld für Kinder Sozialgeld für Kinder von 6 bis 13 Jahren): </t>
    </r>
  </si>
  <si>
    <t>23 Nr.1 2. Alt.</t>
  </si>
  <si>
    <r>
      <rPr>
        <b/>
        <sz val="11"/>
        <color theme="1"/>
        <rFont val="Calibri"/>
        <family val="2"/>
        <charset val="1"/>
      </rPr>
      <t>Regelbedarfsstufe 6</t>
    </r>
    <r>
      <rPr>
        <sz val="11"/>
        <color theme="1"/>
        <rFont val="Calibri"/>
        <family val="2"/>
        <charset val="1"/>
      </rPr>
      <t xml:space="preserve"> (Sozialgeld für Kinder unter 6 Jahre)</t>
    </r>
  </si>
  <si>
    <t>23 Nr.1 1. Alt.</t>
  </si>
  <si>
    <t>Kindergeld</t>
  </si>
  <si>
    <t>1. u. 2 Kind</t>
  </si>
  <si>
    <t>3. Kind</t>
  </si>
  <si>
    <t>ab 4 Kinder</t>
  </si>
  <si>
    <t>Kindersofortzuschlag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</si>
</sst>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\€* #,##0.00_);_(\€* \(#,##0.00\);_(\€* \-??_);_(@_)"/>
    <numFmt numFmtId="165" formatCode="_-* #,##0.00\ [$€-407]_-;\-* #,##0.00\ [$€-407]_-;_-* \-??\ [$€-407]_-;_-@_-"/>
    <numFmt numFmtId="166" formatCode="0\ %"/>
    <numFmt numFmtId="167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color rgb="FF111314"/>
      <name val="Arial"/>
      <family val="2"/>
      <charset val="1"/>
    </font>
    <font>
      <sz val="20"/>
      <color rgb="FF111314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87182226020086"/>
        <bgColor rgb="FF99CCFF"/>
      </patternFill>
    </fill>
    <fill>
      <patternFill patternType="solid">
        <fgColor theme="2"/>
        <bgColor rgb="FFE2F0D9"/>
      </patternFill>
    </fill>
    <fill>
      <patternFill patternType="solid">
        <fgColor rgb="FFDDDDDD"/>
        <bgColor rgb="FFE7E6E6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6" fontId="1" fillId="0" borderId="0" applyBorder="0" applyProtection="0"/>
  </cellStyleXfs>
  <cellXfs count="5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left" vertical="top"/>
    </xf>
    <xf numFmtId="165" fontId="1" fillId="3" borderId="4" xfId="1" applyNumberFormat="1" applyFill="1" applyBorder="1" applyProtection="1"/>
    <xf numFmtId="165" fontId="1" fillId="3" borderId="1" xfId="1" applyNumberFormat="1" applyFill="1" applyBorder="1" applyProtection="1"/>
    <xf numFmtId="165" fontId="1" fillId="3" borderId="5" xfId="1" applyNumberFormat="1" applyFill="1" applyBorder="1" applyProtection="1"/>
    <xf numFmtId="164" fontId="0" fillId="3" borderId="4" xfId="0" applyNumberFormat="1" applyFill="1" applyBorder="1" applyAlignment="1">
      <alignment wrapText="1"/>
    </xf>
    <xf numFmtId="165" fontId="1" fillId="3" borderId="6" xfId="1" applyNumberFormat="1" applyFill="1" applyBorder="1" applyProtection="1"/>
    <xf numFmtId="165" fontId="1" fillId="3" borderId="7" xfId="1" applyNumberFormat="1" applyFill="1" applyBorder="1" applyProtection="1"/>
    <xf numFmtId="165" fontId="1" fillId="3" borderId="8" xfId="1" applyNumberFormat="1" applyFill="1" applyBorder="1" applyProtection="1"/>
    <xf numFmtId="164" fontId="0" fillId="3" borderId="6" xfId="0" applyNumberFormat="1" applyFill="1" applyBorder="1" applyAlignment="1">
      <alignment wrapText="1"/>
    </xf>
    <xf numFmtId="164" fontId="0" fillId="3" borderId="6" xfId="0" applyNumberFormat="1" applyFill="1" applyBorder="1"/>
    <xf numFmtId="164" fontId="0" fillId="4" borderId="0" xfId="0" applyNumberFormat="1" applyFill="1"/>
    <xf numFmtId="164" fontId="0" fillId="3" borderId="8" xfId="0" applyNumberFormat="1" applyFill="1" applyBorder="1"/>
    <xf numFmtId="165" fontId="1" fillId="3" borderId="9" xfId="1" applyNumberFormat="1" applyFill="1" applyBorder="1" applyProtection="1"/>
    <xf numFmtId="165" fontId="1" fillId="3" borderId="3" xfId="1" applyNumberFormat="1" applyFill="1" applyBorder="1" applyProtection="1"/>
    <xf numFmtId="165" fontId="1" fillId="3" borderId="10" xfId="1" applyNumberFormat="1" applyFill="1" applyBorder="1" applyProtection="1"/>
    <xf numFmtId="0" fontId="2" fillId="2" borderId="2" xfId="0" applyFont="1" applyFill="1" applyBorder="1" applyAlignment="1">
      <alignment horizontal="left" vertical="top" wrapText="1"/>
    </xf>
    <xf numFmtId="165" fontId="1" fillId="0" borderId="2" xfId="2" applyNumberFormat="1" applyBorder="1" applyProtection="1"/>
    <xf numFmtId="166" fontId="1" fillId="0" borderId="2" xfId="2" applyBorder="1" applyProtection="1"/>
    <xf numFmtId="164" fontId="0" fillId="0" borderId="2" xfId="0" applyNumberFormat="1" applyBorder="1" applyAlignment="1">
      <alignment wrapText="1"/>
    </xf>
    <xf numFmtId="0" fontId="2" fillId="2" borderId="11" xfId="0" applyFont="1" applyFill="1" applyBorder="1" applyAlignment="1">
      <alignment horizontal="left" vertical="top" wrapText="1"/>
    </xf>
    <xf numFmtId="164" fontId="0" fillId="0" borderId="2" xfId="0" applyNumberFormat="1" applyBorder="1"/>
    <xf numFmtId="0" fontId="2" fillId="2" borderId="1" xfId="0" applyFont="1" applyFill="1" applyBorder="1" applyAlignment="1">
      <alignment horizontal="left" vertical="top" wrapText="1"/>
    </xf>
    <xf numFmtId="165" fontId="1" fillId="0" borderId="6" xfId="1" applyNumberFormat="1" applyBorder="1" applyProtection="1"/>
    <xf numFmtId="165" fontId="1" fillId="0" borderId="9" xfId="1" applyNumberFormat="1" applyBorder="1" applyProtection="1"/>
    <xf numFmtId="164" fontId="0" fillId="0" borderId="9" xfId="0" applyNumberFormat="1" applyBorder="1" applyAlignment="1">
      <alignment wrapText="1"/>
    </xf>
    <xf numFmtId="166" fontId="1" fillId="0" borderId="9" xfId="2" applyBorder="1" applyProtection="1"/>
    <xf numFmtId="0" fontId="2" fillId="2" borderId="4" xfId="0" applyFont="1" applyFill="1" applyBorder="1" applyAlignment="1">
      <alignment horizontal="left" vertical="top"/>
    </xf>
    <xf numFmtId="164" fontId="1" fillId="3" borderId="6" xfId="1" applyFill="1" applyBorder="1" applyProtection="1"/>
    <xf numFmtId="164" fontId="1" fillId="3" borderId="7" xfId="1" applyFill="1" applyBorder="1" applyProtection="1"/>
    <xf numFmtId="166" fontId="1" fillId="3" borderId="6" xfId="2" applyFill="1" applyBorder="1" applyProtection="1"/>
    <xf numFmtId="0" fontId="0" fillId="2" borderId="0" xfId="0" applyFill="1"/>
    <xf numFmtId="164" fontId="0" fillId="3" borderId="7" xfId="0" applyNumberFormat="1" applyFill="1" applyBorder="1"/>
    <xf numFmtId="0" fontId="2" fillId="2" borderId="6" xfId="0" applyFont="1" applyFill="1" applyBorder="1" applyAlignment="1">
      <alignment horizontal="left" vertical="top"/>
    </xf>
    <xf numFmtId="165" fontId="0" fillId="3" borderId="7" xfId="0" applyNumberFormat="1" applyFill="1" applyBorder="1"/>
    <xf numFmtId="165" fontId="0" fillId="3" borderId="6" xfId="0" applyNumberFormat="1" applyFill="1" applyBorder="1"/>
    <xf numFmtId="164" fontId="0" fillId="3" borderId="9" xfId="0" applyNumberFormat="1" applyFill="1" applyBorder="1"/>
    <xf numFmtId="164" fontId="0" fillId="3" borderId="9" xfId="0" applyNumberForma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167" fontId="1" fillId="0" borderId="2" xfId="2" applyNumberFormat="1" applyBorder="1"/>
    <xf numFmtId="164" fontId="2" fillId="0" borderId="2" xfId="0" applyNumberFormat="1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0" xfId="0" applyFont="1" applyFill="1"/>
    <xf numFmtId="164" fontId="0" fillId="2" borderId="2" xfId="0" applyNumberFormat="1" applyFill="1" applyBorder="1"/>
    <xf numFmtId="0" fontId="0" fillId="2" borderId="2" xfId="0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401720</xdr:colOff>
      <xdr:row>26</xdr:row>
      <xdr:rowOff>48240</xdr:rowOff>
    </xdr:from>
    <xdr:to>
      <xdr:col>5</xdr:col>
      <xdr:colOff>1599880</xdr:colOff>
      <xdr:row>48</xdr:row>
      <xdr:rowOff>71107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1A177BD8-E2BB-3441-AAD5-FCACAFA4E636}"/>
            </a:ext>
          </a:extLst>
        </xdr:cNvPr>
        <xdr:cNvSpPr/>
      </xdr:nvSpPr>
      <xdr:spPr>
        <a:xfrm>
          <a:off x="401720" y="4800157"/>
          <a:ext cx="6002993" cy="421386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de-DE" sz="1100" b="1" strike="noStrike" spc="-1">
              <a:solidFill>
                <a:schemeClr val="dk1"/>
              </a:solidFill>
              <a:latin typeface="Helvetica Neue"/>
            </a:rPr>
            <a:t>Aufgaben</a:t>
          </a:r>
          <a:r>
            <a:rPr lang="de-DE" sz="1100" b="1" strike="noStrike" spc="-1" baseline="0">
              <a:solidFill>
                <a:schemeClr val="dk1"/>
              </a:solidFill>
              <a:latin typeface="Helvetica Neue"/>
            </a:rPr>
            <a:t> Lösung:</a:t>
          </a: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1. Marina und ihre Kinder haben einen Anspruch Hilfe nach dem SGB II. Marina bildet mit ihren Kindern eine Bedarfsgemeinschaft nach § 7 Abs. 3 SGB II. Sie haben Anspruch auf Bürgergeld. Außerdem werden Leistungen zur Bildung und Teilhabe gewährt.</a:t>
          </a:r>
        </a:p>
        <a:p>
          <a:pPr>
            <a:lnSpc>
              <a:spcPct val="100000"/>
            </a:lnSpc>
          </a:pPr>
          <a:endParaRPr lang="de-DE" sz="11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200" b="0" strike="noStrike" spc="-1">
              <a:solidFill>
                <a:schemeClr val="dk1"/>
              </a:solidFill>
              <a:latin typeface="Helvetica Neue"/>
            </a:rPr>
            <a:t>2. Leistungen</a:t>
          </a:r>
          <a:r>
            <a:rPr lang="de-DE" sz="1200" b="0" strike="noStrike" spc="-1" baseline="0">
              <a:solidFill>
                <a:schemeClr val="dk1"/>
              </a:solidFill>
              <a:latin typeface="Helvetica Neue"/>
            </a:rPr>
            <a:t> nach dem AsylBLG werden nicht gewährt, weil Marinas Aufenthaltstitel nicht von § 1 AsylBLG erfasst wird.</a:t>
          </a:r>
        </a:p>
        <a:p>
          <a:pPr>
            <a:lnSpc>
              <a:spcPct val="100000"/>
            </a:lnSpc>
          </a:pPr>
          <a:endParaRPr lang="de-DE" sz="12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200" b="0" strike="noStrike" spc="-1" baseline="0">
              <a:solidFill>
                <a:schemeClr val="dk1"/>
              </a:solidFill>
              <a:latin typeface="Helvetica Neue"/>
            </a:rPr>
            <a:t>3. Die Berechnung ergibt sich aus der Tabelle.</a:t>
          </a:r>
        </a:p>
        <a:p>
          <a:pPr>
            <a:lnSpc>
              <a:spcPct val="100000"/>
            </a:lnSpc>
          </a:pPr>
          <a:endParaRPr lang="de-DE" sz="12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200" b="0" strike="noStrike" spc="-1" baseline="0">
              <a:solidFill>
                <a:schemeClr val="dk1"/>
              </a:solidFill>
              <a:latin typeface="Helvetica Neue"/>
            </a:rPr>
            <a:t>4. Marina hat Anspruch auf Bürgergeld in Höhe von 763,11 Euro, die Kinder in Höhe von 20,34  (Elias) und 75,91 € (Neele).</a:t>
          </a:r>
        </a:p>
        <a:p>
          <a:pPr>
            <a:lnSpc>
              <a:spcPct val="100000"/>
            </a:lnSpc>
          </a:pPr>
          <a:endParaRPr lang="de-DE" sz="12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200" b="0" strike="noStrike" spc="-1" baseline="0">
              <a:solidFill>
                <a:schemeClr val="dk1"/>
              </a:solidFill>
              <a:latin typeface="Helvetica Neue"/>
            </a:rPr>
            <a:t>5. Das Fahrzeug ist nach § 12 Abs. 1 Nr. 2 SGB II nicht zu berücksichtigen, weil sein Wert angemessen ist. Es gilt eine Wertgrenze von 15.000,- €.</a:t>
          </a:r>
        </a:p>
        <a:p>
          <a:pPr>
            <a:lnSpc>
              <a:spcPct val="100000"/>
            </a:lnSpc>
          </a:pPr>
          <a:endParaRPr lang="de-DE" sz="12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200" b="0" strike="noStrike" spc="-1" baseline="0">
              <a:solidFill>
                <a:schemeClr val="dk1"/>
              </a:solidFill>
              <a:latin typeface="Helvetica Neue"/>
            </a:rPr>
            <a:t>6. Das Geld für die Waschmaschine kann nach § 24 Abs. 1 SGB II als Darlehen oder als Sachleistung gewährt werden, weil es sich um einen unabwiesbaren Bedarf handelt. </a:t>
          </a:r>
        </a:p>
        <a:p>
          <a:pPr>
            <a:lnSpc>
              <a:spcPct val="100000"/>
            </a:lnSpc>
          </a:pPr>
          <a:endParaRPr lang="de-DE" sz="12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200" b="0" strike="noStrike" spc="-1" baseline="0">
              <a:solidFill>
                <a:schemeClr val="dk1"/>
              </a:solidFill>
              <a:latin typeface="Helvetica Neue"/>
            </a:rPr>
            <a:t>7. Die Beiträge für die Mitgliedschaft im Tanzverein können nach § 28 Abs. 7 SGB II als Leistungen für Bildung und Teilhabe übernommen werden.</a:t>
          </a:r>
          <a:endParaRPr lang="de-DE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0BAC-4A90-3044-A508-C3F117828F14}">
  <dimension ref="A1:F34"/>
  <sheetViews>
    <sheetView tabSelected="1" topLeftCell="A33" zoomScale="120" zoomScaleNormal="120" workbookViewId="0">
      <selection activeCell="J42" sqref="J42"/>
    </sheetView>
  </sheetViews>
  <sheetFormatPr baseColWidth="10" defaultColWidth="10.5" defaultRowHeight="15" x14ac:dyDescent="0.2"/>
  <cols>
    <col min="1" max="1" width="20.1640625" customWidth="1"/>
    <col min="2" max="2" width="13.33203125" customWidth="1"/>
    <col min="3" max="4" width="8.6640625" customWidth="1"/>
    <col min="5" max="5" width="12.33203125" customWidth="1"/>
    <col min="6" max="6" width="29.1640625" customWidth="1"/>
    <col min="16384" max="16384" width="11.5" customWidth="1"/>
  </cols>
  <sheetData>
    <row r="1" spans="1:6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">
      <c r="A2" s="3"/>
      <c r="B2" s="4" t="s">
        <v>5</v>
      </c>
      <c r="C2" s="4" t="s">
        <v>6</v>
      </c>
      <c r="D2" s="4" t="s">
        <v>7</v>
      </c>
      <c r="E2" s="4"/>
      <c r="F2" s="5"/>
    </row>
    <row r="3" spans="1:6" ht="16" x14ac:dyDescent="0.2">
      <c r="A3" s="6" t="s">
        <v>8</v>
      </c>
      <c r="B3" s="7">
        <f>Regelsätze!C3</f>
        <v>563</v>
      </c>
      <c r="C3" s="8">
        <f>Regelsätze!C7</f>
        <v>390</v>
      </c>
      <c r="D3" s="8">
        <f>Regelsätze!C8</f>
        <v>357</v>
      </c>
      <c r="E3" s="9"/>
      <c r="F3" s="10" t="s">
        <v>9</v>
      </c>
    </row>
    <row r="4" spans="1:6" ht="16" x14ac:dyDescent="0.2">
      <c r="A4" s="6"/>
      <c r="B4" s="7"/>
      <c r="C4" s="8">
        <v>25</v>
      </c>
      <c r="D4" s="8">
        <v>25</v>
      </c>
      <c r="E4" s="9"/>
      <c r="F4" s="10" t="s">
        <v>10</v>
      </c>
    </row>
    <row r="5" spans="1:6" ht="16" x14ac:dyDescent="0.2">
      <c r="A5" s="6"/>
      <c r="B5" s="11">
        <f>B3*0.36</f>
        <v>202.67999999999998</v>
      </c>
      <c r="C5" s="12">
        <v>0</v>
      </c>
      <c r="D5" s="12">
        <v>0</v>
      </c>
      <c r="E5" s="13"/>
      <c r="F5" s="14" t="s">
        <v>11</v>
      </c>
    </row>
    <row r="6" spans="1:6" ht="16" x14ac:dyDescent="0.2">
      <c r="A6" s="6"/>
      <c r="B6" s="15">
        <f>930/3</f>
        <v>310</v>
      </c>
      <c r="C6" s="16">
        <f>B6</f>
        <v>310</v>
      </c>
      <c r="D6" s="16">
        <f>B6</f>
        <v>310</v>
      </c>
      <c r="E6" s="17"/>
      <c r="F6" s="14" t="s">
        <v>12</v>
      </c>
    </row>
    <row r="7" spans="1:6" ht="16" x14ac:dyDescent="0.2">
      <c r="A7" s="6"/>
      <c r="B7" s="18">
        <f>SUM(B3:B6)</f>
        <v>1075.6799999999998</v>
      </c>
      <c r="C7" s="19">
        <f>SUM(C3:C6)</f>
        <v>725</v>
      </c>
      <c r="D7" s="19">
        <f>SUM(D3:D6)</f>
        <v>692</v>
      </c>
      <c r="E7" s="20">
        <f>SUM(B7:D7)</f>
        <v>2492.6799999999998</v>
      </c>
      <c r="F7" s="14" t="s">
        <v>13</v>
      </c>
    </row>
    <row r="8" spans="1:6" ht="32" hidden="1" x14ac:dyDescent="0.2">
      <c r="A8" s="21" t="s">
        <v>14</v>
      </c>
      <c r="B8" s="22">
        <v>0</v>
      </c>
      <c r="C8" s="22">
        <v>0</v>
      </c>
      <c r="D8" s="22">
        <v>0</v>
      </c>
      <c r="E8" s="23"/>
      <c r="F8" s="24"/>
    </row>
    <row r="9" spans="1:6" ht="16" x14ac:dyDescent="0.2">
      <c r="A9" s="25" t="s">
        <v>15</v>
      </c>
      <c r="B9" s="22"/>
      <c r="C9" s="22">
        <v>400</v>
      </c>
      <c r="D9" s="22">
        <v>330</v>
      </c>
      <c r="E9" s="23"/>
      <c r="F9" s="24"/>
    </row>
    <row r="10" spans="1:6" ht="16" x14ac:dyDescent="0.2">
      <c r="A10" s="25" t="s">
        <v>16</v>
      </c>
      <c r="B10" s="26">
        <v>0</v>
      </c>
      <c r="C10" s="26">
        <f>Regelsätze!C12</f>
        <v>255</v>
      </c>
      <c r="D10" s="26">
        <f>C10</f>
        <v>255</v>
      </c>
      <c r="E10" s="26"/>
      <c r="F10" s="24"/>
    </row>
    <row r="11" spans="1:6" ht="16" x14ac:dyDescent="0.2">
      <c r="A11" s="27" t="s">
        <v>17</v>
      </c>
      <c r="B11" s="28">
        <f>B3+B5+B6-B8-B10</f>
        <v>1075.6799999999998</v>
      </c>
      <c r="C11" s="28">
        <f>C7-C9-C10</f>
        <v>70</v>
      </c>
      <c r="D11" s="28">
        <f>D7-D9-D10</f>
        <v>107</v>
      </c>
      <c r="E11" s="29">
        <f>SUM(B11:D11)</f>
        <v>1252.6799999999998</v>
      </c>
      <c r="F11" s="30"/>
    </row>
    <row r="12" spans="1:6" ht="15" customHeight="1" x14ac:dyDescent="0.2">
      <c r="A12" s="27" t="s">
        <v>18</v>
      </c>
      <c r="B12" s="23">
        <f>B11/E11</f>
        <v>0.85870294089472166</v>
      </c>
      <c r="C12" s="23">
        <f>C11/E11</f>
        <v>5.5880192866494247E-2</v>
      </c>
      <c r="D12" s="23">
        <f>D11/E11</f>
        <v>8.5416866238784056E-2</v>
      </c>
      <c r="E12" s="31">
        <f>SUM(B12:D12)</f>
        <v>1</v>
      </c>
      <c r="F12" s="24"/>
    </row>
    <row r="13" spans="1:6" ht="16" x14ac:dyDescent="0.2">
      <c r="A13" s="32" t="s">
        <v>19</v>
      </c>
      <c r="B13" s="33">
        <v>560</v>
      </c>
      <c r="C13" s="34">
        <v>0</v>
      </c>
      <c r="D13" s="34">
        <v>0</v>
      </c>
      <c r="E13" s="35"/>
      <c r="F13" s="14" t="s">
        <v>20</v>
      </c>
    </row>
    <row r="14" spans="1:6" ht="16" x14ac:dyDescent="0.2">
      <c r="A14" s="36"/>
      <c r="B14" s="15">
        <v>0</v>
      </c>
      <c r="C14" s="37">
        <v>0</v>
      </c>
      <c r="D14" s="37">
        <v>0</v>
      </c>
      <c r="E14" s="15"/>
      <c r="F14" s="14" t="s">
        <v>21</v>
      </c>
    </row>
    <row r="15" spans="1:6" ht="16" x14ac:dyDescent="0.2">
      <c r="A15" s="38"/>
      <c r="B15" s="15">
        <v>0</v>
      </c>
      <c r="C15" s="37">
        <v>0</v>
      </c>
      <c r="D15" s="37">
        <v>0</v>
      </c>
      <c r="E15" s="15"/>
      <c r="F15" s="14" t="s">
        <v>22</v>
      </c>
    </row>
    <row r="16" spans="1:6" ht="32" x14ac:dyDescent="0.2">
      <c r="A16" s="38"/>
      <c r="B16" s="15"/>
      <c r="C16" s="39">
        <v>0</v>
      </c>
      <c r="D16" s="39">
        <v>0</v>
      </c>
      <c r="E16" s="40"/>
      <c r="F16" s="14" t="s">
        <v>23</v>
      </c>
    </row>
    <row r="17" spans="1:6" ht="16" x14ac:dyDescent="0.2">
      <c r="A17" s="38"/>
      <c r="B17" s="15">
        <v>100</v>
      </c>
      <c r="C17" s="37">
        <v>0</v>
      </c>
      <c r="D17" s="37">
        <v>0</v>
      </c>
      <c r="E17" s="15"/>
      <c r="F17" s="14" t="s">
        <v>24</v>
      </c>
    </row>
    <row r="18" spans="1:6" ht="16" x14ac:dyDescent="0.2">
      <c r="A18" s="38"/>
      <c r="B18" s="15">
        <f>(520-100)*0.2+40*0.3</f>
        <v>96</v>
      </c>
      <c r="C18" s="37">
        <v>0</v>
      </c>
      <c r="D18" s="37">
        <v>0</v>
      </c>
      <c r="E18" s="15"/>
      <c r="F18" s="14" t="s">
        <v>25</v>
      </c>
    </row>
    <row r="19" spans="1:6" ht="16" x14ac:dyDescent="0.2">
      <c r="A19" s="38"/>
      <c r="B19" s="41">
        <f>B13-B17-B18</f>
        <v>364</v>
      </c>
      <c r="C19" s="41">
        <f>(C14-C17-C18)+C15-C16</f>
        <v>0</v>
      </c>
      <c r="D19" s="41">
        <f>(D14-D17-D18)+D15-D16</f>
        <v>0</v>
      </c>
      <c r="E19" s="41">
        <f>SUM(B19:D19)</f>
        <v>364</v>
      </c>
      <c r="F19" s="42" t="s">
        <v>13</v>
      </c>
    </row>
    <row r="20" spans="1:6" ht="16" x14ac:dyDescent="0.2">
      <c r="A20" s="43" t="s">
        <v>26</v>
      </c>
      <c r="B20" s="26">
        <f>E19*B12</f>
        <v>312.56787048567867</v>
      </c>
      <c r="C20" s="44">
        <f>E19*C12</f>
        <v>20.340390203403906</v>
      </c>
      <c r="D20" s="26">
        <f>E19*D12</f>
        <v>31.091739310917397</v>
      </c>
      <c r="E20" s="26">
        <f>SUM(B20:D20)</f>
        <v>363.99999999999994</v>
      </c>
      <c r="F20" s="24"/>
    </row>
    <row r="21" spans="1:6" ht="32" hidden="1" x14ac:dyDescent="0.2">
      <c r="A21" s="43" t="s">
        <v>27</v>
      </c>
      <c r="B21" s="45">
        <f>B11-B20</f>
        <v>763.11212951432117</v>
      </c>
      <c r="C21" s="45">
        <f>C11-C20</f>
        <v>49.659609796596094</v>
      </c>
      <c r="D21" s="45">
        <f>D11-D20</f>
        <v>75.908260689082596</v>
      </c>
      <c r="E21" s="26"/>
      <c r="F21" s="24"/>
    </row>
    <row r="22" spans="1:6" ht="32" hidden="1" x14ac:dyDescent="0.2">
      <c r="A22" s="46" t="s">
        <v>28</v>
      </c>
      <c r="B22" s="24">
        <v>0</v>
      </c>
      <c r="C22" s="24">
        <v>0</v>
      </c>
      <c r="D22" s="24">
        <v>0</v>
      </c>
      <c r="E22" s="26"/>
      <c r="F22" s="24"/>
    </row>
    <row r="23" spans="1:6" x14ac:dyDescent="0.2">
      <c r="A23" s="47" t="s">
        <v>29</v>
      </c>
      <c r="B23" s="48">
        <f>B21-B22</f>
        <v>763.11212951432117</v>
      </c>
      <c r="C23" s="48">
        <f>C21-C22</f>
        <v>49.659609796596094</v>
      </c>
      <c r="D23" s="48">
        <f>D21-D22</f>
        <v>75.908260689082596</v>
      </c>
      <c r="E23" s="49"/>
      <c r="F23" s="49"/>
    </row>
    <row r="29" spans="1:6" x14ac:dyDescent="0.2">
      <c r="A29" s="50"/>
    </row>
    <row r="30" spans="1:6" x14ac:dyDescent="0.2">
      <c r="A30" s="51"/>
    </row>
    <row r="31" spans="1:6" x14ac:dyDescent="0.2">
      <c r="A31" s="51"/>
    </row>
    <row r="32" spans="1:6" x14ac:dyDescent="0.2">
      <c r="A32" s="51"/>
    </row>
    <row r="33" spans="1:1" x14ac:dyDescent="0.2">
      <c r="A33" s="51"/>
    </row>
    <row r="34" spans="1:1" x14ac:dyDescent="0.2">
      <c r="A34" s="51"/>
    </row>
  </sheetData>
  <autoFilter ref="B6:B23" xr:uid="{00000000-0009-0000-0000-000009000000}"/>
  <mergeCells count="1">
    <mergeCell ref="A3:A7"/>
  </mergeCells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36DE1-14BE-EE4B-B260-EED479AEA337}">
  <dimension ref="A1:I20"/>
  <sheetViews>
    <sheetView zoomScale="170" zoomScaleNormal="170" workbookViewId="0">
      <selection activeCell="B12" sqref="B12:E12"/>
    </sheetView>
  </sheetViews>
  <sheetFormatPr baseColWidth="10" defaultColWidth="10.5" defaultRowHeight="15" x14ac:dyDescent="0.2"/>
  <cols>
    <col min="1" max="1" width="82" customWidth="1"/>
    <col min="2" max="2" width="15.83203125" customWidth="1"/>
  </cols>
  <sheetData>
    <row r="1" spans="1:9" x14ac:dyDescent="0.2">
      <c r="A1" t="s">
        <v>30</v>
      </c>
      <c r="C1">
        <v>2024</v>
      </c>
    </row>
    <row r="2" spans="1:9" x14ac:dyDescent="0.2">
      <c r="B2" s="52" t="s">
        <v>31</v>
      </c>
      <c r="C2" s="52" t="s">
        <v>32</v>
      </c>
    </row>
    <row r="3" spans="1:9" x14ac:dyDescent="0.2">
      <c r="A3" s="53" t="s">
        <v>33</v>
      </c>
      <c r="B3" s="52" t="s">
        <v>34</v>
      </c>
      <c r="C3">
        <v>563</v>
      </c>
    </row>
    <row r="4" spans="1:9" x14ac:dyDescent="0.2">
      <c r="A4" s="53" t="s">
        <v>35</v>
      </c>
      <c r="B4" s="52" t="s">
        <v>36</v>
      </c>
      <c r="C4">
        <v>506</v>
      </c>
    </row>
    <row r="5" spans="1:9" x14ac:dyDescent="0.2">
      <c r="A5" s="53" t="s">
        <v>37</v>
      </c>
      <c r="B5" s="52" t="s">
        <v>38</v>
      </c>
      <c r="C5">
        <v>451</v>
      </c>
    </row>
    <row r="6" spans="1:9" x14ac:dyDescent="0.2">
      <c r="A6" s="53" t="s">
        <v>39</v>
      </c>
      <c r="B6" s="52" t="s">
        <v>40</v>
      </c>
      <c r="C6">
        <v>471</v>
      </c>
    </row>
    <row r="7" spans="1:9" x14ac:dyDescent="0.2">
      <c r="A7" s="53" t="s">
        <v>41</v>
      </c>
      <c r="B7" s="54" t="s">
        <v>42</v>
      </c>
      <c r="C7" s="55">
        <v>390</v>
      </c>
    </row>
    <row r="8" spans="1:9" x14ac:dyDescent="0.2">
      <c r="A8" s="53" t="s">
        <v>43</v>
      </c>
      <c r="B8" s="52" t="s">
        <v>44</v>
      </c>
      <c r="C8">
        <v>357</v>
      </c>
    </row>
    <row r="9" spans="1:9" x14ac:dyDescent="0.2">
      <c r="E9" s="53"/>
    </row>
    <row r="10" spans="1:9" x14ac:dyDescent="0.2">
      <c r="E10" s="53"/>
    </row>
    <row r="11" spans="1:9" x14ac:dyDescent="0.2">
      <c r="A11" s="53" t="s">
        <v>45</v>
      </c>
      <c r="C11" t="s">
        <v>46</v>
      </c>
      <c r="D11" t="s">
        <v>47</v>
      </c>
      <c r="E11" t="s">
        <v>48</v>
      </c>
    </row>
    <row r="12" spans="1:9" x14ac:dyDescent="0.2">
      <c r="C12">
        <v>255</v>
      </c>
      <c r="D12">
        <v>250</v>
      </c>
      <c r="E12">
        <v>250</v>
      </c>
    </row>
    <row r="14" spans="1:9" ht="25" x14ac:dyDescent="0.25">
      <c r="A14" t="s">
        <v>49</v>
      </c>
      <c r="C14">
        <v>20</v>
      </c>
      <c r="G14" s="56"/>
      <c r="H14" s="57"/>
    </row>
    <row r="15" spans="1:9" ht="25" x14ac:dyDescent="0.25">
      <c r="G15" s="57"/>
      <c r="H15" s="56"/>
      <c r="I15" s="57"/>
    </row>
    <row r="16" spans="1:9" ht="25" x14ac:dyDescent="0.25">
      <c r="G16" s="57"/>
      <c r="H16" s="56"/>
      <c r="I16" s="57"/>
    </row>
    <row r="17" spans="7:9" ht="25" x14ac:dyDescent="0.25">
      <c r="G17" s="57"/>
      <c r="H17" s="56"/>
      <c r="I17" s="57"/>
    </row>
    <row r="18" spans="7:9" ht="25" x14ac:dyDescent="0.25">
      <c r="G18" s="57"/>
      <c r="H18" s="56"/>
      <c r="I18" s="57"/>
    </row>
    <row r="19" spans="7:9" ht="25" x14ac:dyDescent="0.25">
      <c r="G19" s="57"/>
      <c r="H19" s="56"/>
      <c r="I19" s="57"/>
    </row>
    <row r="20" spans="7:9" ht="25" x14ac:dyDescent="0.25">
      <c r="G20" s="57"/>
      <c r="H20" s="56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Marina</vt:lpstr>
      <vt:lpstr>Regelsätze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Gerlach</dc:creator>
  <cp:lastModifiedBy>Florian Gerlach</cp:lastModifiedBy>
  <dcterms:created xsi:type="dcterms:W3CDTF">2025-06-12T08:51:44Z</dcterms:created>
  <dcterms:modified xsi:type="dcterms:W3CDTF">2025-06-12T09:07:13Z</dcterms:modified>
</cp:coreProperties>
</file>