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loriangerlach/Downloads/"/>
    </mc:Choice>
  </mc:AlternateContent>
  <xr:revisionPtr revIDLastSave="0" documentId="13_ncr:1_{F19157AA-226B-BA4A-83AF-D1C030FBB954}" xr6:coauthVersionLast="47" xr6:coauthVersionMax="47" xr10:uidLastSave="{00000000-0000-0000-0000-000000000000}"/>
  <bookViews>
    <workbookView xWindow="0" yWindow="1140" windowWidth="33720" windowHeight="19560" xr2:uid="{8D377AB9-0E9D-534A-9DCD-BC5278A82E11}"/>
  </bookViews>
  <sheets>
    <sheet name="Yilmaz" sheetId="1" r:id="rId1"/>
    <sheet name="Regelsätze" sheetId="2" r:id="rId2"/>
  </sheets>
  <definedNames>
    <definedName name="_xlnm._FilterDatabase" localSheetId="0" hidden="1">Yilmaz!$B$6:$B$23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B18" i="1"/>
  <c r="H18" i="1"/>
  <c r="H19" i="1" s="1"/>
  <c r="H21" i="1"/>
  <c r="B6" i="1"/>
  <c r="H6" i="1" s="1"/>
  <c r="B14" i="1"/>
  <c r="J18" i="1"/>
  <c r="J19" i="1" s="1"/>
  <c r="J23" i="1" s="1"/>
  <c r="B13" i="1"/>
  <c r="D3" i="1"/>
  <c r="C3" i="1"/>
  <c r="D19" i="1"/>
  <c r="C19" i="1"/>
  <c r="C10" i="1"/>
  <c r="D10" i="1" s="1"/>
  <c r="B3" i="1"/>
  <c r="B5" i="1" s="1"/>
  <c r="C6" i="1" l="1"/>
  <c r="B19" i="1"/>
  <c r="E19" i="1" s="1"/>
  <c r="H7" i="1"/>
  <c r="H23" i="1" s="1"/>
  <c r="J21" i="1"/>
  <c r="C7" i="1"/>
  <c r="C11" i="1" s="1"/>
  <c r="B11" i="1"/>
  <c r="D6" i="1"/>
  <c r="D7" i="1" s="1"/>
  <c r="D11" i="1" s="1"/>
  <c r="B7" i="1"/>
  <c r="E7" i="1" l="1"/>
  <c r="E11" i="1"/>
  <c r="C12" i="1" s="1"/>
  <c r="C20" i="1" s="1"/>
  <c r="C21" i="1" s="1"/>
  <c r="C23" i="1" s="1"/>
  <c r="B12" i="1" l="1"/>
  <c r="B20" i="1" s="1"/>
  <c r="D12" i="1"/>
  <c r="D20" i="1" s="1"/>
  <c r="D21" i="1" s="1"/>
  <c r="D23" i="1" s="1"/>
  <c r="E20" i="1" l="1"/>
  <c r="B21" i="1"/>
  <c r="B23" i="1" s="1"/>
  <c r="E12" i="1"/>
</calcChain>
</file>

<file path=xl/sharedStrings.xml><?xml version="1.0" encoding="utf-8"?>
<sst xmlns="http://schemas.openxmlformats.org/spreadsheetml/2006/main" count="53" uniqueCount="49">
  <si>
    <t>Person 1</t>
  </si>
  <si>
    <t>Person 2</t>
  </si>
  <si>
    <t>Person 3</t>
  </si>
  <si>
    <t>Gesamt</t>
  </si>
  <si>
    <t>Erklärung / Rechtsgrundlage</t>
  </si>
  <si>
    <t>Bedarf</t>
  </si>
  <si>
    <t>Sofortzuschlag § 72</t>
  </si>
  <si>
    <t xml:space="preserve">Mehrbedarf., § 21 </t>
  </si>
  <si>
    <t>Summe</t>
  </si>
  <si>
    <t>Einkommen kindbezogen</t>
  </si>
  <si>
    <t>Kindergeld kindbezogen</t>
  </si>
  <si>
    <t>Zwischensumme</t>
  </si>
  <si>
    <t>Bedarfsanteil</t>
  </si>
  <si>
    <t>Einkommen</t>
  </si>
  <si>
    <t>sonstiges Einkommen</t>
  </si>
  <si>
    <t>Absetzbetrag 11b II iVm Bürgergeld-V</t>
  </si>
  <si>
    <t>Absetzbetrag  11b II</t>
  </si>
  <si>
    <t>Absetzbetrag  11b III</t>
  </si>
  <si>
    <t>Einkommensverteilung</t>
  </si>
  <si>
    <t>Zwischenergebnis nach Einkommens verteilung</t>
  </si>
  <si>
    <t>Kindergeld elternbzeogen</t>
  </si>
  <si>
    <t>Leistungsanspruch</t>
  </si>
  <si>
    <t>Regelbedarfsstufen ab 2023</t>
  </si>
  <si>
    <t>§</t>
  </si>
  <si>
    <t>€</t>
  </si>
  <si>
    <r>
      <rPr>
        <b/>
        <sz val="11"/>
        <color theme="1"/>
        <rFont val="Calibri"/>
        <family val="2"/>
        <charset val="1"/>
      </rPr>
      <t xml:space="preserve">Regelbedarfsstufe 1 </t>
    </r>
    <r>
      <rPr>
        <sz val="11"/>
        <color theme="1"/>
        <rFont val="Calibri"/>
        <family val="2"/>
        <charset val="1"/>
      </rPr>
      <t>(ALG II Eckregelsatz alleinstehend/alleinerziehend):</t>
    </r>
  </si>
  <si>
    <t>20 I</t>
  </si>
  <si>
    <r>
      <rPr>
        <b/>
        <sz val="11"/>
        <color theme="1"/>
        <rFont val="Calibri"/>
        <family val="2"/>
        <charset val="1"/>
      </rPr>
      <t>Regelbedarfsstufe 2</t>
    </r>
    <r>
      <rPr>
        <sz val="11"/>
        <color theme="1"/>
        <rFont val="Calibri"/>
        <family val="2"/>
        <charset val="1"/>
      </rPr>
      <t xml:space="preserve"> (Partner in einer Bedarfsgemeinschaft):</t>
    </r>
  </si>
  <si>
    <t>20 IV</t>
  </si>
  <si>
    <r>
      <t>Regelbedarfsstufe 3</t>
    </r>
    <r>
      <rPr>
        <sz val="11"/>
        <color theme="1"/>
        <rFont val="Calibri"/>
        <family val="2"/>
        <charset val="1"/>
      </rPr>
      <t xml:space="preserve"> (Volljährige 18 - 24 jährige):</t>
    </r>
  </si>
  <si>
    <t>20 III</t>
  </si>
  <si>
    <r>
      <rPr>
        <b/>
        <sz val="11"/>
        <color theme="1"/>
        <rFont val="Calibri"/>
        <family val="2"/>
        <charset val="1"/>
      </rPr>
      <t>Regelbedarfsstufe 4</t>
    </r>
    <r>
      <rPr>
        <sz val="11"/>
        <color theme="1"/>
        <rFont val="Calibri"/>
        <family val="2"/>
        <charset val="1"/>
      </rPr>
      <t xml:space="preserve"> (Kinder und Jugendliche zwischen 14- und 17</t>
    </r>
  </si>
  <si>
    <t>20 II S.2 Nr.1</t>
  </si>
  <si>
    <r>
      <rPr>
        <b/>
        <sz val="11"/>
        <color theme="1"/>
        <rFont val="Calibri"/>
        <family val="2"/>
        <charset val="1"/>
      </rPr>
      <t>Regelbedarfsstufe 5</t>
    </r>
    <r>
      <rPr>
        <sz val="11"/>
        <color theme="1"/>
        <rFont val="Calibri"/>
        <family val="2"/>
        <charset val="1"/>
      </rPr>
      <t xml:space="preserve"> (Sozialgeld für Kinder Sozialgeld für Kinder von 6 bis 13 Jahren): </t>
    </r>
  </si>
  <si>
    <t>23 Nr.1 2. Alt.</t>
  </si>
  <si>
    <r>
      <rPr>
        <b/>
        <sz val="11"/>
        <color theme="1"/>
        <rFont val="Calibri"/>
        <family val="2"/>
        <charset val="1"/>
      </rPr>
      <t>Regelbedarfsstufe 6</t>
    </r>
    <r>
      <rPr>
        <sz val="11"/>
        <color theme="1"/>
        <rFont val="Calibri"/>
        <family val="2"/>
        <charset val="1"/>
      </rPr>
      <t xml:space="preserve"> (Sozialgeld für Kinder unter 6 Jahre)</t>
    </r>
  </si>
  <si>
    <t>23 Nr.1 1. Alt.</t>
  </si>
  <si>
    <t>Kindergeld</t>
  </si>
  <si>
    <t>1. u. 2 Kind</t>
  </si>
  <si>
    <t>Kindersofortzuschlag</t>
  </si>
  <si>
    <t>Ayse</t>
  </si>
  <si>
    <t>Emre 17</t>
  </si>
  <si>
    <t>Zehra 14</t>
  </si>
  <si>
    <t>Emre 17 Einkommensbereinigung Nebenrechnung</t>
  </si>
  <si>
    <t>Regelbedarf,§ 20</t>
  </si>
  <si>
    <t>KdU, § 22</t>
  </si>
  <si>
    <t xml:space="preserve">Erwerbseinkommen brutto § 11 </t>
  </si>
  <si>
    <t>Erwerbseinkommen netto § 11</t>
  </si>
  <si>
    <t>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</si>
</sst>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\€* #,##0.00_);_(\€* \(#,##0.00\);_(\€* \-??_);_(@_)"/>
    <numFmt numFmtId="165" formatCode="_-* #,##0.00\ [$€-407]_-;\-* #,##0.00\ [$€-407]_-;_-* \-??\ [$€-407]_-;_-@_-"/>
    <numFmt numFmtId="166" formatCode="0\ %"/>
    <numFmt numFmtId="167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color rgb="FF111314"/>
      <name val="Arial"/>
      <family val="2"/>
      <charset val="1"/>
    </font>
    <font>
      <sz val="20"/>
      <color rgb="FF111314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59987182226020086"/>
        <bgColor rgb="FF99CCFF"/>
      </patternFill>
    </fill>
    <fill>
      <patternFill patternType="solid">
        <fgColor theme="2"/>
        <bgColor rgb="FFE2F0D9"/>
      </patternFill>
    </fill>
    <fill>
      <patternFill patternType="solid">
        <fgColor rgb="FFDDDDDD"/>
        <bgColor rgb="FFE7E6E6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166" fontId="1" fillId="0" borderId="0" applyBorder="0" applyProtection="0"/>
  </cellStyleXfs>
  <cellXfs count="5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2" xfId="0" applyBorder="1"/>
    <xf numFmtId="0" fontId="2" fillId="2" borderId="2" xfId="0" applyFont="1" applyFill="1" applyBorder="1" applyAlignment="1">
      <alignment horizontal="left" vertical="top" wrapText="1"/>
    </xf>
    <xf numFmtId="165" fontId="1" fillId="0" borderId="2" xfId="2" applyNumberFormat="1" applyBorder="1" applyProtection="1"/>
    <xf numFmtId="166" fontId="1" fillId="0" borderId="2" xfId="2" applyBorder="1" applyProtection="1"/>
    <xf numFmtId="164" fontId="0" fillId="0" borderId="2" xfId="0" applyNumberFormat="1" applyBorder="1" applyAlignment="1">
      <alignment wrapText="1"/>
    </xf>
    <xf numFmtId="0" fontId="2" fillId="2" borderId="6" xfId="0" applyFont="1" applyFill="1" applyBorder="1" applyAlignment="1">
      <alignment horizontal="left" vertical="top" wrapText="1"/>
    </xf>
    <xf numFmtId="164" fontId="0" fillId="0" borderId="2" xfId="0" applyNumberFormat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0" fontId="0" fillId="2" borderId="0" xfId="0" applyFill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wrapText="1"/>
    </xf>
    <xf numFmtId="167" fontId="1" fillId="0" borderId="2" xfId="2" applyNumberFormat="1" applyBorder="1"/>
    <xf numFmtId="164" fontId="2" fillId="0" borderId="2" xfId="0" applyNumberFormat="1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0" xfId="0" applyFont="1" applyFill="1"/>
    <xf numFmtId="164" fontId="0" fillId="2" borderId="2" xfId="0" applyNumberFormat="1" applyFill="1" applyBorder="1"/>
    <xf numFmtId="0" fontId="0" fillId="2" borderId="2" xfId="0" applyFill="1" applyBorder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165" fontId="1" fillId="3" borderId="2" xfId="1" applyNumberFormat="1" applyFill="1" applyBorder="1" applyProtection="1"/>
    <xf numFmtId="167" fontId="0" fillId="3" borderId="2" xfId="0" applyNumberFormat="1" applyFill="1" applyBorder="1"/>
    <xf numFmtId="167" fontId="0" fillId="4" borderId="2" xfId="0" applyNumberFormat="1" applyFill="1" applyBorder="1"/>
    <xf numFmtId="164" fontId="0" fillId="3" borderId="2" xfId="0" applyNumberFormat="1" applyFill="1" applyBorder="1"/>
    <xf numFmtId="165" fontId="1" fillId="0" borderId="2" xfId="1" applyNumberFormat="1" applyBorder="1" applyProtection="1"/>
    <xf numFmtId="164" fontId="1" fillId="3" borderId="2" xfId="1" applyFill="1" applyBorder="1" applyProtection="1"/>
    <xf numFmtId="165" fontId="0" fillId="3" borderId="2" xfId="0" applyNumberFormat="1" applyFill="1" applyBorder="1"/>
    <xf numFmtId="167" fontId="1" fillId="3" borderId="2" xfId="1" applyNumberFormat="1" applyFill="1" applyBorder="1" applyProtection="1"/>
    <xf numFmtId="167" fontId="1" fillId="0" borderId="2" xfId="2" applyNumberFormat="1" applyBorder="1" applyProtection="1"/>
    <xf numFmtId="167" fontId="0" fillId="0" borderId="2" xfId="0" applyNumberFormat="1" applyBorder="1"/>
    <xf numFmtId="167" fontId="1" fillId="0" borderId="2" xfId="1" applyNumberFormat="1" applyBorder="1" applyProtection="1"/>
    <xf numFmtId="167" fontId="1" fillId="3" borderId="2" xfId="2" applyNumberFormat="1" applyFill="1" applyBorder="1" applyProtection="1"/>
    <xf numFmtId="167" fontId="2" fillId="0" borderId="2" xfId="0" applyNumberFormat="1" applyFont="1" applyBorder="1" applyAlignment="1">
      <alignment wrapText="1"/>
    </xf>
    <xf numFmtId="167" fontId="0" fillId="0" borderId="2" xfId="0" applyNumberFormat="1" applyBorder="1" applyAlignment="1">
      <alignment wrapText="1"/>
    </xf>
    <xf numFmtId="167" fontId="0" fillId="2" borderId="2" xfId="0" applyNumberFormat="1" applyFill="1" applyBorder="1"/>
    <xf numFmtId="164" fontId="0" fillId="4" borderId="2" xfId="0" applyNumberFormat="1" applyFill="1" applyBorder="1"/>
    <xf numFmtId="164" fontId="0" fillId="3" borderId="2" xfId="0" applyNumberFormat="1" applyFill="1" applyBorder="1" applyAlignment="1">
      <alignment wrapText="1"/>
    </xf>
    <xf numFmtId="167" fontId="1" fillId="5" borderId="2" xfId="1" applyNumberFormat="1" applyFill="1" applyBorder="1" applyProtection="1"/>
    <xf numFmtId="167" fontId="0" fillId="5" borderId="2" xfId="0" applyNumberFormat="1" applyFill="1" applyBorder="1"/>
    <xf numFmtId="167" fontId="1" fillId="5" borderId="2" xfId="2" applyNumberFormat="1" applyFill="1" applyBorder="1"/>
    <xf numFmtId="0" fontId="2" fillId="2" borderId="1" xfId="0" applyFont="1" applyFill="1" applyBorder="1" applyAlignment="1">
      <alignment horizontal="left" vertical="top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401720</xdr:colOff>
      <xdr:row>26</xdr:row>
      <xdr:rowOff>48240</xdr:rowOff>
    </xdr:from>
    <xdr:to>
      <xdr:col>5</xdr:col>
      <xdr:colOff>1398796</xdr:colOff>
      <xdr:row>43</xdr:row>
      <xdr:rowOff>106433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1A177BD8-E2BB-3441-AAD5-FCACAFA4E636}"/>
            </a:ext>
          </a:extLst>
        </xdr:cNvPr>
        <xdr:cNvSpPr/>
      </xdr:nvSpPr>
      <xdr:spPr>
        <a:xfrm>
          <a:off x="401720" y="5096490"/>
          <a:ext cx="5997701" cy="329669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de-DE" sz="1100" b="1" strike="noStrike" spc="-1">
              <a:solidFill>
                <a:schemeClr val="dk1"/>
              </a:solidFill>
              <a:latin typeface="Helvetica Neue"/>
            </a:rPr>
            <a:t>Aufgaben</a:t>
          </a:r>
          <a:r>
            <a:rPr lang="de-DE" sz="1100" b="1" strike="noStrike" spc="-1" baseline="0">
              <a:solidFill>
                <a:schemeClr val="dk1"/>
              </a:solidFill>
              <a:latin typeface="Helvetica Neue"/>
            </a:rPr>
            <a:t> Lösung:</a:t>
          </a:r>
        </a:p>
        <a:p>
          <a:pPr>
            <a:lnSpc>
              <a:spcPct val="100000"/>
            </a:lnSpc>
          </a:pPr>
          <a:endParaRPr lang="de-DE" sz="1100" b="1" strike="noStrike" spc="-1" baseline="0">
            <a:solidFill>
              <a:schemeClr val="dk1"/>
            </a:solidFill>
            <a:latin typeface="Helvetica Neue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1.</a:t>
          </a: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Ayse bildet mit ihren Kindern eine Bedarfsgemeinschaft nach § 7 Abs. 3 SGB II. Sie haben Anspruch auf Bürgergeld. Außerdem werden Leistungen zur Bildung und Teilhabe gewährt. Hakan bildet eine eigene BG. 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chemeClr val="dk1"/>
            </a:solidFill>
            <a:latin typeface="Helvetica Neue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2.</a:t>
          </a: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Siehe Tabelle 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chemeClr val="dk1"/>
            </a:solidFill>
            <a:latin typeface="Helvetica Neue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3.</a:t>
          </a:r>
        </a:p>
        <a:p>
          <a:pPr>
            <a:lnSpc>
              <a:spcPct val="100000"/>
            </a:lnSpc>
          </a:pPr>
          <a:endParaRPr lang="de-DE" sz="1100" b="0" strike="noStrike" spc="-1" baseline="0">
            <a:solidFill>
              <a:schemeClr val="dk1"/>
            </a:solidFill>
            <a:latin typeface="Helvetica Neue"/>
          </a:endParaRP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a) Sie kann Widerspruch einlegen.</a:t>
          </a:r>
        </a:p>
        <a:p>
          <a:pPr>
            <a:lnSpc>
              <a:spcPct val="100000"/>
            </a:lnSpc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b) Die Frist beträgt einen Monat ab Zugang des Bescheides.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strike="noStrike" spc="-1" baseline="0">
              <a:solidFill>
                <a:schemeClr val="dk1"/>
              </a:solidFill>
              <a:latin typeface="Helvetica Neue"/>
            </a:rPr>
            <a:t>c) Die Stromkosten wurden zutreffend nicht berücksichtigt. Sie sind Teil des Regelsatzes (§ 20 Abs. 1 SGB II). Insoweit bestehen deshalb keine Erfolgsaussichten. Hinsichtlich des Vermögens von Emre bestehen dagegen Erfolgsaussichten: Das Vermögen auf dem Sparbuch wird nicht angerechnet, weil die Freibeträge innerhalb der Bedafsgemeinsschaft zusammengerechnet werden (§ 12 Abs. 2 S. 2 SGB II).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0BAC-4A90-3044-A508-C3F117828F14}">
  <dimension ref="A1:J34"/>
  <sheetViews>
    <sheetView tabSelected="1" topLeftCell="A16" zoomScale="160" zoomScaleNormal="160" workbookViewId="0">
      <selection activeCell="F3" sqref="F3"/>
    </sheetView>
  </sheetViews>
  <sheetFormatPr baseColWidth="10" defaultColWidth="10.5" defaultRowHeight="15" x14ac:dyDescent="0.2"/>
  <cols>
    <col min="1" max="1" width="20.1640625" customWidth="1"/>
    <col min="2" max="2" width="13.33203125" customWidth="1"/>
    <col min="3" max="3" width="10" customWidth="1"/>
    <col min="4" max="4" width="9.83203125" customWidth="1"/>
    <col min="5" max="5" width="12.33203125" customWidth="1"/>
    <col min="6" max="6" width="29.1640625" customWidth="1"/>
    <col min="8" max="8" width="27.83203125" customWidth="1"/>
    <col min="10" max="10" width="44" customWidth="1"/>
    <col min="16384" max="16384" width="11.5" customWidth="1"/>
  </cols>
  <sheetData>
    <row r="1" spans="1:10" ht="16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H1" s="18" t="s">
        <v>48</v>
      </c>
      <c r="J1" s="18" t="s">
        <v>43</v>
      </c>
    </row>
    <row r="2" spans="1:10" x14ac:dyDescent="0.2">
      <c r="A2" s="3"/>
      <c r="B2" s="4" t="s">
        <v>40</v>
      </c>
      <c r="C2" s="4" t="s">
        <v>41</v>
      </c>
      <c r="D2" s="4" t="s">
        <v>42</v>
      </c>
      <c r="E2" s="4"/>
      <c r="F2" s="4"/>
      <c r="H2" s="4" t="s">
        <v>48</v>
      </c>
      <c r="J2" s="4" t="s">
        <v>41</v>
      </c>
    </row>
    <row r="3" spans="1:10" ht="16" x14ac:dyDescent="0.2">
      <c r="A3" s="50" t="s">
        <v>5</v>
      </c>
      <c r="B3" s="37">
        <f>Regelsätze!C3</f>
        <v>563</v>
      </c>
      <c r="C3" s="37">
        <f>Regelsätze!C6</f>
        <v>471</v>
      </c>
      <c r="D3" s="37">
        <f>Regelsätze!C6</f>
        <v>471</v>
      </c>
      <c r="E3" s="37"/>
      <c r="F3" s="46" t="s">
        <v>44</v>
      </c>
      <c r="H3" s="30">
        <f>Regelsätze!C3</f>
        <v>563</v>
      </c>
      <c r="J3" s="30"/>
    </row>
    <row r="4" spans="1:10" ht="16" x14ac:dyDescent="0.2">
      <c r="A4" s="50"/>
      <c r="B4" s="37"/>
      <c r="C4" s="37">
        <v>25</v>
      </c>
      <c r="D4" s="37">
        <v>25</v>
      </c>
      <c r="E4" s="37"/>
      <c r="F4" s="46" t="s">
        <v>6</v>
      </c>
      <c r="H4" s="30"/>
      <c r="J4" s="30"/>
    </row>
    <row r="5" spans="1:10" ht="16" x14ac:dyDescent="0.2">
      <c r="A5" s="50"/>
      <c r="B5" s="37">
        <f>B3*0.24</f>
        <v>135.12</v>
      </c>
      <c r="C5" s="37">
        <v>0</v>
      </c>
      <c r="D5" s="37">
        <v>0</v>
      </c>
      <c r="E5" s="37"/>
      <c r="F5" s="46" t="s">
        <v>7</v>
      </c>
      <c r="H5" s="30"/>
      <c r="J5" s="30"/>
    </row>
    <row r="6" spans="1:10" ht="16" x14ac:dyDescent="0.2">
      <c r="A6" s="50"/>
      <c r="B6" s="31">
        <f>(930+180+145)/4</f>
        <v>313.75</v>
      </c>
      <c r="C6" s="32">
        <f>B6</f>
        <v>313.75</v>
      </c>
      <c r="D6" s="32">
        <f>B6</f>
        <v>313.75</v>
      </c>
      <c r="E6" s="31"/>
      <c r="F6" s="46" t="s">
        <v>45</v>
      </c>
      <c r="H6" s="45">
        <f>B6</f>
        <v>313.75</v>
      </c>
      <c r="J6" s="45"/>
    </row>
    <row r="7" spans="1:10" ht="16" x14ac:dyDescent="0.2">
      <c r="A7" s="50"/>
      <c r="B7" s="37">
        <f>SUM(B3:B6)</f>
        <v>1011.87</v>
      </c>
      <c r="C7" s="37">
        <f>SUM(C3:C6)</f>
        <v>809.75</v>
      </c>
      <c r="D7" s="37">
        <f>SUM(D3:D6)</f>
        <v>809.75</v>
      </c>
      <c r="E7" s="37">
        <f>SUM(B7:D7)</f>
        <v>2631.37</v>
      </c>
      <c r="F7" s="46" t="s">
        <v>8</v>
      </c>
      <c r="H7" s="30">
        <f>SUM(H3:H6)</f>
        <v>876.75</v>
      </c>
      <c r="J7" s="30"/>
    </row>
    <row r="8" spans="1:10" ht="32" hidden="1" x14ac:dyDescent="0.2">
      <c r="A8" s="5" t="s">
        <v>9</v>
      </c>
      <c r="B8" s="38">
        <v>0</v>
      </c>
      <c r="C8" s="38">
        <v>0</v>
      </c>
      <c r="D8" s="38">
        <v>0</v>
      </c>
      <c r="E8" s="38"/>
      <c r="F8" s="8"/>
      <c r="H8" s="6"/>
      <c r="J8" s="6"/>
    </row>
    <row r="9" spans="1:10" ht="32" x14ac:dyDescent="0.2">
      <c r="A9" s="9" t="s">
        <v>9</v>
      </c>
      <c r="B9" s="38"/>
      <c r="C9" s="38">
        <v>437</v>
      </c>
      <c r="D9" s="38">
        <v>250</v>
      </c>
      <c r="E9" s="38"/>
      <c r="F9" s="8"/>
      <c r="H9" s="6"/>
      <c r="J9" s="6"/>
    </row>
    <row r="10" spans="1:10" ht="16" x14ac:dyDescent="0.2">
      <c r="A10" s="9" t="s">
        <v>10</v>
      </c>
      <c r="B10" s="39">
        <v>0</v>
      </c>
      <c r="C10" s="39">
        <f>Regelsätze!C12</f>
        <v>255</v>
      </c>
      <c r="D10" s="39">
        <f>C10</f>
        <v>255</v>
      </c>
      <c r="E10" s="39"/>
      <c r="F10" s="8"/>
      <c r="H10" s="10"/>
      <c r="J10" s="10"/>
    </row>
    <row r="11" spans="1:10" ht="16" x14ac:dyDescent="0.2">
      <c r="A11" s="11" t="s">
        <v>11</v>
      </c>
      <c r="B11" s="47">
        <f>B3+B5+B6-B8-B10</f>
        <v>1011.87</v>
      </c>
      <c r="C11" s="47">
        <f>C7-C9-C10</f>
        <v>117.75</v>
      </c>
      <c r="D11" s="47">
        <f>D7-D9-D10</f>
        <v>304.75</v>
      </c>
      <c r="E11" s="40">
        <f>SUM(B11:D11)</f>
        <v>1434.37</v>
      </c>
      <c r="F11" s="8"/>
      <c r="H11" s="34"/>
      <c r="J11" s="34"/>
    </row>
    <row r="12" spans="1:10" ht="15" customHeight="1" x14ac:dyDescent="0.2">
      <c r="A12" s="11" t="s">
        <v>12</v>
      </c>
      <c r="B12" s="7">
        <f>B11/E11</f>
        <v>0.70544559632451886</v>
      </c>
      <c r="C12" s="7">
        <f>C11/E11</f>
        <v>8.2091789426716966E-2</v>
      </c>
      <c r="D12" s="7">
        <f>D11/E11</f>
        <v>0.21246261424876428</v>
      </c>
      <c r="E12" s="7">
        <f>SUM(B12:D12)</f>
        <v>1</v>
      </c>
      <c r="F12" s="8"/>
      <c r="H12" s="7"/>
      <c r="J12" s="7"/>
    </row>
    <row r="13" spans="1:10" ht="16" x14ac:dyDescent="0.2">
      <c r="A13" s="12" t="s">
        <v>13</v>
      </c>
      <c r="B13" s="37">
        <f>1250+538</f>
        <v>1788</v>
      </c>
      <c r="C13" s="37">
        <v>0</v>
      </c>
      <c r="D13" s="37">
        <v>0</v>
      </c>
      <c r="E13" s="41"/>
      <c r="F13" s="46" t="s">
        <v>46</v>
      </c>
      <c r="H13" s="35">
        <v>1500</v>
      </c>
      <c r="J13" s="35">
        <v>850</v>
      </c>
    </row>
    <row r="14" spans="1:10" ht="16" x14ac:dyDescent="0.2">
      <c r="A14" s="13"/>
      <c r="B14" s="31">
        <f>538+960</f>
        <v>1498</v>
      </c>
      <c r="C14" s="31">
        <v>0</v>
      </c>
      <c r="D14" s="31">
        <v>0</v>
      </c>
      <c r="E14" s="31"/>
      <c r="F14" s="46" t="s">
        <v>47</v>
      </c>
      <c r="H14" s="33">
        <v>1200</v>
      </c>
      <c r="J14" s="33">
        <v>720</v>
      </c>
    </row>
    <row r="15" spans="1:10" ht="16" x14ac:dyDescent="0.2">
      <c r="A15" s="14"/>
      <c r="B15" s="31">
        <v>0</v>
      </c>
      <c r="C15" s="31">
        <v>0</v>
      </c>
      <c r="D15" s="31">
        <v>0</v>
      </c>
      <c r="E15" s="31"/>
      <c r="F15" s="46" t="s">
        <v>14</v>
      </c>
      <c r="H15" s="33">
        <v>0</v>
      </c>
      <c r="J15" s="33">
        <v>0</v>
      </c>
    </row>
    <row r="16" spans="1:10" ht="32" x14ac:dyDescent="0.2">
      <c r="A16" s="14"/>
      <c r="B16" s="31"/>
      <c r="C16" s="31">
        <v>0</v>
      </c>
      <c r="D16" s="31">
        <v>0</v>
      </c>
      <c r="E16" s="31"/>
      <c r="F16" s="46" t="s">
        <v>15</v>
      </c>
      <c r="H16" s="36"/>
      <c r="J16" s="36"/>
    </row>
    <row r="17" spans="1:10" ht="16" x14ac:dyDescent="0.2">
      <c r="A17" s="14"/>
      <c r="B17" s="31">
        <v>100</v>
      </c>
      <c r="C17" s="31">
        <v>0</v>
      </c>
      <c r="D17" s="31">
        <v>0</v>
      </c>
      <c r="E17" s="31"/>
      <c r="F17" s="46" t="s">
        <v>16</v>
      </c>
      <c r="H17" s="33">
        <v>100</v>
      </c>
      <c r="J17" s="33">
        <v>100</v>
      </c>
    </row>
    <row r="18" spans="1:10" ht="16" x14ac:dyDescent="0.2">
      <c r="A18" s="14"/>
      <c r="B18" s="31">
        <f>420*0.2+480*0.3+500*0.1</f>
        <v>278</v>
      </c>
      <c r="C18" s="31">
        <v>0</v>
      </c>
      <c r="D18" s="31">
        <v>0</v>
      </c>
      <c r="E18" s="31"/>
      <c r="F18" s="46" t="s">
        <v>17</v>
      </c>
      <c r="H18" s="33">
        <f>420*0.2+480*0.3+200*0.1</f>
        <v>248</v>
      </c>
      <c r="J18" s="33">
        <f>420*0.2+(850-520)*0.3</f>
        <v>183</v>
      </c>
    </row>
    <row r="19" spans="1:10" ht="16" x14ac:dyDescent="0.2">
      <c r="A19" s="14"/>
      <c r="B19" s="31">
        <f>B14-B17-B18</f>
        <v>1120</v>
      </c>
      <c r="C19" s="31">
        <f>(C14-C17-C18)+C15-C16</f>
        <v>0</v>
      </c>
      <c r="D19" s="31">
        <f>(D14-D17-D18)+D15-D16</f>
        <v>0</v>
      </c>
      <c r="E19" s="31">
        <f>SUM(B19:D19)</f>
        <v>1120</v>
      </c>
      <c r="F19" s="46" t="s">
        <v>8</v>
      </c>
      <c r="H19" s="33">
        <f>H14-H17-H18</f>
        <v>852</v>
      </c>
      <c r="J19" s="33">
        <f>J14-J17-J18</f>
        <v>437</v>
      </c>
    </row>
    <row r="20" spans="1:10" ht="16" x14ac:dyDescent="0.2">
      <c r="A20" s="15" t="s">
        <v>18</v>
      </c>
      <c r="B20" s="48">
        <f>E19*B12</f>
        <v>790.09906788346109</v>
      </c>
      <c r="C20" s="49">
        <f>E19*C12</f>
        <v>91.942804157923007</v>
      </c>
      <c r="D20" s="48">
        <f>E19*D12</f>
        <v>237.95812795861599</v>
      </c>
      <c r="E20" s="39">
        <f>SUM(B20:D20)</f>
        <v>1120</v>
      </c>
      <c r="F20" s="8"/>
      <c r="H20" s="16"/>
      <c r="J20" s="16"/>
    </row>
    <row r="21" spans="1:10" ht="32" hidden="1" x14ac:dyDescent="0.2">
      <c r="A21" s="15" t="s">
        <v>19</v>
      </c>
      <c r="B21" s="42">
        <f>B11-B20</f>
        <v>221.77093211653892</v>
      </c>
      <c r="C21" s="42">
        <f>C11-C20</f>
        <v>25.807195842076993</v>
      </c>
      <c r="D21" s="42">
        <f>D11-D20</f>
        <v>66.791872041384011</v>
      </c>
      <c r="E21" s="39"/>
      <c r="F21" s="8"/>
      <c r="H21" s="17">
        <f>H11-H20</f>
        <v>0</v>
      </c>
      <c r="J21" s="17">
        <f>J11-J20</f>
        <v>0</v>
      </c>
    </row>
    <row r="22" spans="1:10" ht="32" hidden="1" x14ac:dyDescent="0.2">
      <c r="A22" s="18" t="s">
        <v>20</v>
      </c>
      <c r="B22" s="43">
        <v>0</v>
      </c>
      <c r="C22" s="43">
        <v>0</v>
      </c>
      <c r="D22" s="43">
        <v>0</v>
      </c>
      <c r="E22" s="39"/>
      <c r="F22" s="8"/>
      <c r="H22" s="8">
        <v>0</v>
      </c>
      <c r="J22" s="8">
        <v>0</v>
      </c>
    </row>
    <row r="23" spans="1:10" x14ac:dyDescent="0.2">
      <c r="A23" s="19" t="s">
        <v>21</v>
      </c>
      <c r="B23" s="44">
        <f>B21-B22</f>
        <v>221.77093211653892</v>
      </c>
      <c r="C23" s="44">
        <f>C21-C22</f>
        <v>25.807195842076993</v>
      </c>
      <c r="D23" s="44">
        <f>D21-D22</f>
        <v>66.791872041384011</v>
      </c>
      <c r="E23" s="44"/>
      <c r="F23" s="21"/>
      <c r="H23" s="20">
        <f>H7-H19</f>
        <v>24.75</v>
      </c>
      <c r="J23" s="20">
        <f>J19</f>
        <v>437</v>
      </c>
    </row>
    <row r="29" spans="1:10" x14ac:dyDescent="0.2">
      <c r="A29" s="22"/>
    </row>
    <row r="30" spans="1:10" x14ac:dyDescent="0.2">
      <c r="A30" s="23"/>
    </row>
    <row r="31" spans="1:10" x14ac:dyDescent="0.2">
      <c r="A31" s="23"/>
    </row>
    <row r="32" spans="1:10" x14ac:dyDescent="0.2">
      <c r="A32" s="23"/>
    </row>
    <row r="33" spans="1:1" x14ac:dyDescent="0.2">
      <c r="A33" s="23"/>
    </row>
    <row r="34" spans="1:1" x14ac:dyDescent="0.2">
      <c r="A34" s="23"/>
    </row>
  </sheetData>
  <autoFilter ref="B6:B23" xr:uid="{00000000-0009-0000-0000-000009000000}"/>
  <mergeCells count="1">
    <mergeCell ref="A3:A7"/>
  </mergeCells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36DE1-14BE-EE4B-B260-EED479AEA337}">
  <dimension ref="A1:I20"/>
  <sheetViews>
    <sheetView zoomScale="170" zoomScaleNormal="170" workbookViewId="0">
      <selection activeCell="C15" sqref="C15"/>
    </sheetView>
  </sheetViews>
  <sheetFormatPr baseColWidth="10" defaultColWidth="10.5" defaultRowHeight="15" x14ac:dyDescent="0.2"/>
  <cols>
    <col min="1" max="1" width="82" customWidth="1"/>
    <col min="2" max="2" width="15.83203125" customWidth="1"/>
  </cols>
  <sheetData>
    <row r="1" spans="1:9" x14ac:dyDescent="0.2">
      <c r="A1" t="s">
        <v>22</v>
      </c>
      <c r="C1">
        <v>2024</v>
      </c>
    </row>
    <row r="2" spans="1:9" x14ac:dyDescent="0.2">
      <c r="B2" s="24" t="s">
        <v>23</v>
      </c>
      <c r="C2" s="24" t="s">
        <v>24</v>
      </c>
    </row>
    <row r="3" spans="1:9" x14ac:dyDescent="0.2">
      <c r="A3" s="25" t="s">
        <v>25</v>
      </c>
      <c r="B3" s="24" t="s">
        <v>26</v>
      </c>
      <c r="C3">
        <v>563</v>
      </c>
    </row>
    <row r="4" spans="1:9" x14ac:dyDescent="0.2">
      <c r="A4" s="25" t="s">
        <v>27</v>
      </c>
      <c r="B4" s="24" t="s">
        <v>28</v>
      </c>
      <c r="C4">
        <v>506</v>
      </c>
    </row>
    <row r="5" spans="1:9" x14ac:dyDescent="0.2">
      <c r="A5" s="25" t="s">
        <v>29</v>
      </c>
      <c r="B5" s="24" t="s">
        <v>30</v>
      </c>
      <c r="C5">
        <v>451</v>
      </c>
    </row>
    <row r="6" spans="1:9" x14ac:dyDescent="0.2">
      <c r="A6" s="25" t="s">
        <v>31</v>
      </c>
      <c r="B6" s="24" t="s">
        <v>32</v>
      </c>
      <c r="C6">
        <v>471</v>
      </c>
    </row>
    <row r="7" spans="1:9" x14ac:dyDescent="0.2">
      <c r="A7" s="25" t="s">
        <v>33</v>
      </c>
      <c r="B7" s="26" t="s">
        <v>34</v>
      </c>
      <c r="C7" s="27">
        <v>390</v>
      </c>
    </row>
    <row r="8" spans="1:9" x14ac:dyDescent="0.2">
      <c r="A8" s="25" t="s">
        <v>35</v>
      </c>
      <c r="B8" s="24" t="s">
        <v>36</v>
      </c>
      <c r="C8">
        <v>357</v>
      </c>
    </row>
    <row r="9" spans="1:9" x14ac:dyDescent="0.2">
      <c r="E9" s="25"/>
    </row>
    <row r="10" spans="1:9" x14ac:dyDescent="0.2">
      <c r="E10" s="25"/>
    </row>
    <row r="11" spans="1:9" x14ac:dyDescent="0.2">
      <c r="A11" s="25" t="s">
        <v>37</v>
      </c>
      <c r="C11" t="s">
        <v>38</v>
      </c>
    </row>
    <row r="12" spans="1:9" x14ac:dyDescent="0.2">
      <c r="C12">
        <v>255</v>
      </c>
    </row>
    <row r="14" spans="1:9" ht="25" x14ac:dyDescent="0.25">
      <c r="A14" t="s">
        <v>39</v>
      </c>
      <c r="C14">
        <v>25</v>
      </c>
      <c r="G14" s="28"/>
      <c r="H14" s="29"/>
    </row>
    <row r="15" spans="1:9" ht="25" x14ac:dyDescent="0.25">
      <c r="G15" s="29"/>
      <c r="H15" s="28"/>
      <c r="I15" s="29"/>
    </row>
    <row r="16" spans="1:9" ht="25" x14ac:dyDescent="0.25">
      <c r="G16" s="29"/>
      <c r="H16" s="28"/>
      <c r="I16" s="29"/>
    </row>
    <row r="17" spans="7:9" ht="25" x14ac:dyDescent="0.25">
      <c r="G17" s="29"/>
      <c r="H17" s="28"/>
      <c r="I17" s="29"/>
    </row>
    <row r="18" spans="7:9" ht="25" x14ac:dyDescent="0.25">
      <c r="G18" s="29"/>
      <c r="H18" s="28"/>
      <c r="I18" s="29"/>
    </row>
    <row r="19" spans="7:9" ht="25" x14ac:dyDescent="0.25">
      <c r="G19" s="29"/>
      <c r="H19" s="28"/>
      <c r="I19" s="29"/>
    </row>
    <row r="20" spans="7:9" ht="25" x14ac:dyDescent="0.25">
      <c r="G20" s="29"/>
      <c r="H20" s="28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Yilmaz</vt:lpstr>
      <vt:lpstr>Regelsätze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Gerlach</dc:creator>
  <cp:lastModifiedBy>Florian Gerlach</cp:lastModifiedBy>
  <dcterms:created xsi:type="dcterms:W3CDTF">2025-06-12T08:51:44Z</dcterms:created>
  <dcterms:modified xsi:type="dcterms:W3CDTF">2025-06-27T09:18:40Z</dcterms:modified>
</cp:coreProperties>
</file>